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690" windowHeight="8475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<sst xmlns="http://schemas.openxmlformats.org/spreadsheetml/2006/main" xmlns:r="http://schemas.openxmlformats.org/officeDocument/2006/relationships" count="64" uniqueCount="64">
  <si>
    <t>※１８歳に達している高校生は１７歳の標準体重計算式を準用する。</t>
    <rPh sb="3" eb="4">
      <t>さい</t>
    </rPh>
    <rPh sb="5" eb="6">
      <t>たっ</t>
    </rPh>
    <rPh sb="10" eb="13">
      <t>こうこうせい</t>
    </rPh>
    <rPh sb="16" eb="17">
      <t>さい</t>
    </rPh>
    <rPh sb="18" eb="20">
      <t>ひょうじゅん</t>
    </rPh>
    <rPh sb="20" eb="22">
      <t>たいじゅう</t>
    </rPh>
    <rPh sb="22" eb="25">
      <t>けいさんしき</t>
    </rPh>
    <rPh sb="26" eb="28">
      <t>じゅんよう</t>
    </rPh>
    <phoneticPr fontId="1" type="Hiragana"/>
  </si>
  <si>
    <t>　－２０％以下</t>
    <rPh sb="5" eb="7">
      <t>いか</t>
    </rPh>
    <phoneticPr fontId="1" type="Hiragana"/>
  </si>
  <si>
    <t>やせ</t>
  </si>
  <si>
    <t>５０％以上</t>
    <rPh sb="3" eb="5">
      <t>いじょう</t>
    </rPh>
    <phoneticPr fontId="1" type="Hiragana"/>
  </si>
  <si>
    <t>太り過ぎ</t>
    <rPh sb="0" eb="1">
      <t>ふと</t>
    </rPh>
    <rPh sb="2" eb="3">
      <t>す</t>
    </rPh>
    <phoneticPr fontId="1" type="Hiragana"/>
  </si>
  <si>
    <t>：肥満度</t>
    <rPh sb="1" eb="4">
      <t>ひまんど</t>
    </rPh>
    <phoneticPr fontId="1" type="Hiragana"/>
  </si>
  <si>
    <t>やや太り過ぎ</t>
    <rPh sb="2" eb="3">
      <t>ふと</t>
    </rPh>
    <rPh sb="4" eb="5">
      <t>す</t>
    </rPh>
    <phoneticPr fontId="1" type="Hiragana"/>
  </si>
  <si>
    <t>普通</t>
    <rPh sb="0" eb="2">
      <t>ふつう</t>
    </rPh>
    <phoneticPr fontId="1" type="Hiragana"/>
  </si>
  <si>
    <t>２０％以上　３０％未満</t>
    <rPh sb="3" eb="5">
      <t>いじょう</t>
    </rPh>
    <rPh sb="9" eb="11">
      <t>みまん</t>
    </rPh>
    <phoneticPr fontId="1" type="Hiragana"/>
  </si>
  <si>
    <t>やせ過ぎ</t>
    <rPh sb="2" eb="3">
      <t>す</t>
    </rPh>
    <phoneticPr fontId="1" type="Hiragana"/>
  </si>
  <si>
    <t>ｃｍ</t>
  </si>
  <si>
    <t>太りぎみ</t>
    <rPh sb="0" eb="1">
      <t>ふと</t>
    </rPh>
    <phoneticPr fontId="1" type="Hiragana"/>
  </si>
  <si>
    <t>１歳～６歳</t>
    <rPh sb="1" eb="2">
      <t>さい</t>
    </rPh>
    <rPh sb="4" eb="5">
      <t>さい</t>
    </rPh>
    <phoneticPr fontId="1" type="Hiragana"/>
  </si>
  <si>
    <t>１５％以上　２０％未満</t>
  </si>
  <si>
    <t>３０％以上</t>
    <rPh sb="3" eb="5">
      <t>いじょう</t>
    </rPh>
    <phoneticPr fontId="1" type="Hiragana"/>
  </si>
  <si>
    <t>女児の身長別標準体重（Y）＝０．００２４９×X＾２－０．１８５８×X＋９．０３６</t>
    <rPh sb="0" eb="1">
      <t>おんな</t>
    </rPh>
    <rPh sb="1" eb="2">
      <t>こ</t>
    </rPh>
    <rPh sb="3" eb="6">
      <t>しんちょうべつ</t>
    </rPh>
    <rPh sb="6" eb="8">
      <t>ひょうじゅん</t>
    </rPh>
    <rPh sb="8" eb="10">
      <t>たいじゅう</t>
    </rPh>
    <phoneticPr fontId="1" type="Hiragana"/>
  </si>
  <si>
    <t>学校保健においては、今後この方式で肥満傾向児と痩身傾向児の判定を行う。</t>
    <rPh sb="0" eb="2">
      <t>がっこう</t>
    </rPh>
    <rPh sb="2" eb="4">
      <t>ほけん</t>
    </rPh>
    <rPh sb="10" eb="12">
      <t>こんご</t>
    </rPh>
    <rPh sb="14" eb="16">
      <t>ほうしき</t>
    </rPh>
    <rPh sb="17" eb="19">
      <t>ひまん</t>
    </rPh>
    <rPh sb="19" eb="21">
      <t>けいこう</t>
    </rPh>
    <rPh sb="21" eb="22">
      <t>じ</t>
    </rPh>
    <rPh sb="23" eb="25">
      <t>そうしん</t>
    </rPh>
    <rPh sb="25" eb="27">
      <t>けいこう</t>
    </rPh>
    <rPh sb="27" eb="28">
      <t>じ</t>
    </rPh>
    <rPh sb="29" eb="31">
      <t>はんてい</t>
    </rPh>
    <rPh sb="32" eb="33">
      <t>おこな</t>
    </rPh>
    <phoneticPr fontId="1" type="Hiragana"/>
  </si>
  <si>
    <t>男女の身長別標準体重</t>
    <rPh sb="0" eb="2">
      <t>だんじょ</t>
    </rPh>
    <rPh sb="3" eb="6">
      <t>しんちょうべつ</t>
    </rPh>
    <rPh sb="6" eb="8">
      <t>ひょうじゅん</t>
    </rPh>
    <rPh sb="8" eb="10">
      <t>たいじゅう</t>
    </rPh>
    <phoneticPr fontId="1" type="Hiragana"/>
  </si>
  <si>
    <t>男児の身長別標準体重（Y）＝０．００２０６×X＾２－０．１１６６×X＋６．５２７３</t>
    <rPh sb="0" eb="2">
      <t>だんじ</t>
    </rPh>
    <rPh sb="3" eb="6">
      <t>しんちょうべつ</t>
    </rPh>
    <rPh sb="6" eb="8">
      <t>ひょうじゅん</t>
    </rPh>
    <rPh sb="8" eb="10">
      <t>たいじゅう</t>
    </rPh>
    <phoneticPr fontId="1" type="Hiragana"/>
  </si>
  <si>
    <t>年齢</t>
    <rPh sb="0" eb="2">
      <t>ねんれい</t>
    </rPh>
    <phoneticPr fontId="1" type="Hiragana"/>
  </si>
  <si>
    <t>カウプ指数</t>
    <rPh sb="3" eb="5">
      <t>しすう</t>
    </rPh>
    <phoneticPr fontId="1" type="Hiragana"/>
  </si>
  <si>
    <t>男子</t>
    <rPh sb="0" eb="2">
      <t>だんし</t>
    </rPh>
    <phoneticPr fontId="1" type="Hiragana"/>
  </si>
  <si>
    <t>学童期</t>
    <rPh sb="0" eb="3">
      <t>がくどうき</t>
    </rPh>
    <phoneticPr fontId="1" type="Hiragana"/>
  </si>
  <si>
    <t>a</t>
  </si>
  <si>
    <t>３ヶ月～１歳（カウプ）</t>
    <rPh sb="2" eb="3">
      <t>げつ</t>
    </rPh>
    <rPh sb="5" eb="6">
      <t>さい</t>
    </rPh>
    <phoneticPr fontId="1" type="Hiragana"/>
  </si>
  <si>
    <t>b</t>
  </si>
  <si>
    <t>女子</t>
    <rPh sb="0" eb="2">
      <t>じょし</t>
    </rPh>
    <phoneticPr fontId="1" type="Hiragana"/>
  </si>
  <si>
    <t>標準体重＝a×身長（ｃｍ）－ｂ</t>
    <rPh sb="0" eb="2">
      <t>ひょうじゅん</t>
    </rPh>
    <rPh sb="2" eb="4">
      <t>たいじゅう</t>
    </rPh>
    <rPh sb="7" eb="9">
      <t>しんちょう</t>
    </rPh>
    <phoneticPr fontId="1" type="Hiragana"/>
  </si>
  <si>
    <t>やせすぎ</t>
  </si>
  <si>
    <t>肥満度（％）＝[（実測体重－標準体重）、標準体重]×１００</t>
    <rPh sb="0" eb="3">
      <t>ひまんど</t>
    </rPh>
    <rPh sb="9" eb="11">
      <t>じっそく</t>
    </rPh>
    <rPh sb="11" eb="13">
      <t>たいじゅう</t>
    </rPh>
    <rPh sb="14" eb="16">
      <t>ひょうじゅん</t>
    </rPh>
    <rPh sb="16" eb="18">
      <t>たいじゅう</t>
    </rPh>
    <rPh sb="20" eb="22">
      <t>ひょうじゅん</t>
    </rPh>
    <rPh sb="22" eb="24">
      <t>たいじゅう</t>
    </rPh>
    <phoneticPr fontId="1" type="Hiragana"/>
  </si>
  <si>
    <t>体格の名称</t>
    <rPh sb="0" eb="2">
      <t>たいかく</t>
    </rPh>
    <rPh sb="3" eb="5">
      <t>めいしょう</t>
    </rPh>
    <phoneticPr fontId="1" type="Hiragana"/>
  </si>
  <si>
    <t>乳児期</t>
    <rPh sb="0" eb="3">
      <t>にゅうじき</t>
    </rPh>
    <phoneticPr fontId="1" type="Hiragana"/>
  </si>
  <si>
    <t>軽度肥満</t>
    <rPh sb="0" eb="2">
      <t>けいど</t>
    </rPh>
    <rPh sb="2" eb="4">
      <t>ひまん</t>
    </rPh>
    <phoneticPr fontId="1" type="Hiragana"/>
  </si>
  <si>
    <t>中等度肥満</t>
    <rPh sb="0" eb="3">
      <t>ちゅうとうど</t>
    </rPh>
    <rPh sb="3" eb="5">
      <t>ひまん</t>
    </rPh>
    <phoneticPr fontId="1" type="Hiragana"/>
  </si>
  <si>
    <t>高度肥満</t>
    <rPh sb="0" eb="2">
      <t>こうど</t>
    </rPh>
    <rPh sb="2" eb="4">
      <t>ひまん</t>
    </rPh>
    <phoneticPr fontId="1" type="Hiragana"/>
  </si>
  <si>
    <t>３０％以上　５０％未満</t>
    <rPh sb="3" eb="5">
      <t>いじょう</t>
    </rPh>
    <rPh sb="9" eb="11">
      <t>みまん</t>
    </rPh>
    <phoneticPr fontId="1" type="Hiragana"/>
  </si>
  <si>
    <t>表３．学童期の子どもの標準体重計算式と肥満およびやせの判定</t>
    <rPh sb="0" eb="1">
      <t>ひょう</t>
    </rPh>
    <rPh sb="3" eb="6">
      <t>がくどうき</t>
    </rPh>
    <rPh sb="7" eb="8">
      <t>こ</t>
    </rPh>
    <rPh sb="11" eb="13">
      <t>ひょうじゅん</t>
    </rPh>
    <rPh sb="13" eb="15">
      <t>たいじゅう</t>
    </rPh>
    <rPh sb="15" eb="18">
      <t>けいさんしき</t>
    </rPh>
    <rPh sb="19" eb="21">
      <t>ひまん</t>
    </rPh>
    <rPh sb="27" eb="29">
      <t>はんてい</t>
    </rPh>
    <phoneticPr fontId="1" type="Hiragana"/>
  </si>
  <si>
    <t>体重</t>
    <rPh sb="0" eb="2">
      <t>たいじゅう</t>
    </rPh>
    <phoneticPr fontId="1" type="Hiragana"/>
  </si>
  <si>
    <t>（身長７０ｃｍ～１１８ｃｍ）</t>
    <rPh sb="1" eb="3">
      <t>しんちょう</t>
    </rPh>
    <phoneticPr fontId="1" type="Hiragana"/>
  </si>
  <si>
    <t>　－２０％超　１５％以下</t>
    <rPh sb="5" eb="6">
      <t>こ</t>
    </rPh>
    <rPh sb="10" eb="12">
      <t>いか</t>
    </rPh>
    <phoneticPr fontId="1" type="Hiragana"/>
  </si>
  <si>
    <t>ｋｇ</t>
  </si>
  <si>
    <t>身長</t>
    <rPh sb="0" eb="2">
      <t>しんちょう</t>
    </rPh>
    <phoneticPr fontId="1" type="Hiragana"/>
  </si>
  <si>
    <t>標準体重</t>
    <rPh sb="0" eb="2">
      <t>ひょうじゅん</t>
    </rPh>
    <rPh sb="2" eb="4">
      <t>たいじゅう</t>
    </rPh>
    <phoneticPr fontId="1" type="Hiragana"/>
  </si>
  <si>
    <t>肥満度による幼児（身長７０ｃｍ～１１８ｃｍ）の肥満とやせの判定</t>
    <rPh sb="0" eb="3">
      <t>ひまんど</t>
    </rPh>
    <rPh sb="6" eb="8">
      <t>ようじ</t>
    </rPh>
    <rPh sb="9" eb="11">
      <t>しんちょう</t>
    </rPh>
    <rPh sb="23" eb="25">
      <t>ひまん</t>
    </rPh>
    <rPh sb="29" eb="31">
      <t>はんてい</t>
    </rPh>
    <phoneticPr fontId="1" type="Hiragana"/>
  </si>
  <si>
    <t>判定</t>
    <rPh sb="0" eb="2">
      <t>はんてい</t>
    </rPh>
    <phoneticPr fontId="1" type="Hiragana"/>
  </si>
  <si>
    <t>太りすぎ</t>
    <rPh sb="0" eb="1">
      <t>ふと</t>
    </rPh>
    <phoneticPr fontId="1" type="Hiragana"/>
  </si>
  <si>
    <t>やせぎみ</t>
  </si>
  <si>
    <t>カウプ区分</t>
    <rPh sb="3" eb="5">
      <t>くぶん</t>
    </rPh>
    <phoneticPr fontId="1" type="Hiragana"/>
  </si>
  <si>
    <t>18.8～20未満</t>
    <rPh sb="7" eb="9">
      <t>みまん</t>
    </rPh>
    <phoneticPr fontId="1" type="Hiragana"/>
  </si>
  <si>
    <t>20以上</t>
    <rPh sb="2" eb="4">
      <t>いじょう</t>
    </rPh>
    <phoneticPr fontId="1" type="Hiragana"/>
  </si>
  <si>
    <t>16～18未満</t>
    <rPh sb="5" eb="7">
      <t>みまん</t>
    </rPh>
    <phoneticPr fontId="1" type="Hiragana"/>
  </si>
  <si>
    <t>14.5～16未満</t>
    <rPh sb="7" eb="9">
      <t>みまん</t>
    </rPh>
    <phoneticPr fontId="1" type="Hiragana"/>
  </si>
  <si>
    <t>14.5未満</t>
    <rPh sb="4" eb="6">
      <t>みまん</t>
    </rPh>
    <phoneticPr fontId="1" type="Hiragana"/>
  </si>
  <si>
    <t>性別</t>
    <rPh sb="0" eb="2">
      <t>せいべつ</t>
    </rPh>
    <phoneticPr fontId="1" type="Hiragana"/>
  </si>
  <si>
    <t>男子</t>
  </si>
  <si>
    <t>肥満度</t>
    <rPh sb="0" eb="3">
      <t>ひまんど</t>
    </rPh>
    <phoneticPr fontId="1" type="Hiragana"/>
  </si>
  <si>
    <t>肥満度＝（実測体重-標準体重）/標準体重×100（％）</t>
    <rPh sb="0" eb="3">
      <t>ひまんど</t>
    </rPh>
    <rPh sb="5" eb="7">
      <t>じっそく</t>
    </rPh>
    <rPh sb="7" eb="9">
      <t>たいじゅう</t>
    </rPh>
    <rPh sb="10" eb="12">
      <t>ひょうじゅん</t>
    </rPh>
    <rPh sb="12" eb="14">
      <t>たいじゅう</t>
    </rPh>
    <rPh sb="16" eb="18">
      <t>ひょうじゅん</t>
    </rPh>
    <rPh sb="18" eb="20">
      <t>たいじゅう</t>
    </rPh>
    <phoneticPr fontId="1" type="Hiragana"/>
  </si>
  <si>
    <t>幼児期</t>
    <rPh sb="0" eb="3">
      <t>ようじき</t>
    </rPh>
    <phoneticPr fontId="1" type="Hiragana"/>
  </si>
  <si>
    <t>ふつう</t>
  </si>
  <si>
    <t>正常</t>
    <rPh sb="0" eb="2">
      <t>せいじょう</t>
    </rPh>
    <phoneticPr fontId="1" type="Hiragana"/>
  </si>
  <si>
    <t>　－１５％超　１５％未満</t>
    <rPh sb="5" eb="6">
      <t>こ</t>
    </rPh>
    <rPh sb="10" eb="12">
      <t>みまん</t>
    </rPh>
    <phoneticPr fontId="1" type="Hiragana"/>
  </si>
  <si>
    <t>6歳～18歳</t>
    <rPh sb="1" eb="2">
      <t>さい</t>
    </rPh>
    <rPh sb="5" eb="6">
      <t>さい</t>
    </rPh>
    <phoneticPr fontId="1" type="Hiragana"/>
  </si>
  <si>
    <t>２０％以上　３０％未満</t>
  </si>
  <si>
    <t>　－２０％超　２０％未満</t>
    <rPh sb="5" eb="6">
      <t>こ</t>
    </rPh>
    <rPh sb="10" eb="12">
      <t>みまん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</si>
</sst>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00"/>
  </numFmts>
  <fonts count="2">
    <font>
      <sz val="11"/>
      <color theme="1"/>
      <name val="ＭＳ Ｐゴシック"/>
      <family val="3"/>
    </font>
    <font>
      <sz val="6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Font="1">
      <alignment vertical="center"/>
    </xf>
    <xf numFmtId="0" fontId="0" fillId="5" borderId="6" xfId="0" applyFill="1" applyBorder="1" applyProtection="1">
      <alignment vertical="center"/>
      <protection locked="0"/>
    </xf>
    <xf numFmtId="176" fontId="0" fillId="0" borderId="0" xfId="0" applyNumberFormat="1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5" borderId="6" xfId="0" applyFont="1" applyFill="1" applyBorder="1" applyAlignment="1" applyProtection="1">
      <alignment horizontal="right" vertical="center"/>
      <protection locked="0"/>
    </xf>
    <xf numFmtId="0" fontId="0" fillId="0" borderId="7" xfId="0" applyBorder="1">
      <alignment vertical="center"/>
    </xf>
    <xf numFmtId="0" fontId="0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M53"/>
  <sheetViews>
    <sheetView tabSelected="1" workbookViewId="0">
      <selection activeCell="K6" sqref="K6"/>
    </sheetView>
  </sheetViews>
  <sheetFormatPr defaultRowHeight="13.5"/>
  <cols>
    <col min="4" max="4" width="12.75" bestFit="1" customWidth="1"/>
  </cols>
  <sheetData>
    <row r="1" spans="2:10" ht="14.25"/>
    <row r="2" spans="2:10">
      <c r="B2" s="1" t="s">
        <v>31</v>
      </c>
      <c r="C2" s="10"/>
      <c r="D2" s="10"/>
      <c r="E2" s="17"/>
      <c r="G2" s="12" t="s">
        <v>20</v>
      </c>
    </row>
    <row r="3" spans="2:10">
      <c r="B3" s="2"/>
      <c r="C3" t="s">
        <v>24</v>
      </c>
      <c r="E3" s="19"/>
      <c r="G3" s="12" t="s">
        <v>30</v>
      </c>
      <c r="H3" s="12" t="s">
        <v>47</v>
      </c>
    </row>
    <row r="4" spans="2:10">
      <c r="B4" s="2"/>
      <c r="C4" t="s">
        <v>41</v>
      </c>
      <c r="D4" s="13">
        <v>75.5</v>
      </c>
      <c r="E4" s="18" t="s">
        <v>10</v>
      </c>
      <c r="G4" s="12"/>
      <c r="H4" s="12"/>
    </row>
    <row r="5" spans="2:10">
      <c r="B5" s="2"/>
      <c r="C5" t="s">
        <v>37</v>
      </c>
      <c r="D5" s="13">
        <v>9.5</v>
      </c>
      <c r="E5" s="18" t="s">
        <v>40</v>
      </c>
      <c r="G5" s="12" t="s">
        <v>45</v>
      </c>
      <c r="H5" s="12" t="s">
        <v>49</v>
      </c>
    </row>
    <row r="6" spans="2:10">
      <c r="B6" s="2"/>
      <c r="C6" t="s">
        <v>20</v>
      </c>
      <c r="D6" s="14">
        <f>D5/(D4*D4*0.0001)</f>
        <v>16.665935704574359</v>
      </c>
      <c r="E6" s="19"/>
      <c r="G6" s="12" t="s">
        <v>11</v>
      </c>
      <c r="H6" s="12" t="s">
        <v>48</v>
      </c>
    </row>
    <row r="7" spans="2:10">
      <c r="B7" s="2"/>
      <c r="C7" t="s">
        <v>44</v>
      </c>
      <c r="D7" s="15" t="str">
        <f>IF(D6&gt;20,"太りすぎ",IF(AND(D6&gt;=18.8,D6&lt;20),"太りぎみ",IF(AND(D6&gt;=18.8,D6&lt;20),"太りぎみ",IF(AND(D6&gt;=16,D6&lt;18),"普通",IF(AND(D6&gt;=14.5,D6&lt;16),"やせぎみ",IF(D6&lt;14.5,"やせすぎ",""))))))</f>
        <v>普通</v>
      </c>
      <c r="E7" s="19"/>
      <c r="G7" s="12" t="s">
        <v>7</v>
      </c>
      <c r="H7" s="12" t="s">
        <v>50</v>
      </c>
    </row>
    <row r="8" spans="2:10">
      <c r="B8" s="2"/>
      <c r="E8" s="19"/>
      <c r="G8" s="12" t="s">
        <v>46</v>
      </c>
      <c r="H8" s="12" t="s">
        <v>51</v>
      </c>
    </row>
    <row r="9" spans="2:10" ht="14.25">
      <c r="B9" s="3"/>
      <c r="C9" s="11"/>
      <c r="D9" s="11"/>
      <c r="E9" s="20"/>
      <c r="G9" s="12" t="s">
        <v>28</v>
      </c>
      <c r="H9" s="12" t="s">
        <v>52</v>
      </c>
    </row>
    <row r="10" spans="2:10" ht="14.25"/>
    <row r="11" spans="2:10">
      <c r="B11" s="4" t="s">
        <v>57</v>
      </c>
      <c r="C11" s="10"/>
      <c r="D11" s="10"/>
      <c r="E11" s="17"/>
      <c r="G11" s="12" t="s">
        <v>43</v>
      </c>
    </row>
    <row r="12" spans="2:10">
      <c r="B12" s="5"/>
      <c r="C12" t="s">
        <v>12</v>
      </c>
      <c r="D12" t="s">
        <v>38</v>
      </c>
      <c r="E12" s="19"/>
      <c r="G12" s="12" t="s">
        <v>56</v>
      </c>
    </row>
    <row r="13" spans="2:10">
      <c r="B13" s="5"/>
      <c r="C13" t="s">
        <v>41</v>
      </c>
      <c r="D13" s="13">
        <v>116.7</v>
      </c>
      <c r="E13" s="18" t="s">
        <v>10</v>
      </c>
    </row>
    <row r="14" spans="2:10">
      <c r="B14" s="5"/>
      <c r="C14" t="s">
        <v>37</v>
      </c>
      <c r="D14" s="13">
        <v>21.8</v>
      </c>
      <c r="E14" s="18" t="s">
        <v>40</v>
      </c>
      <c r="G14" t="s">
        <v>4</v>
      </c>
      <c r="I14" t="s">
        <v>5</v>
      </c>
      <c r="J14" t="s">
        <v>14</v>
      </c>
    </row>
    <row r="15" spans="2:10">
      <c r="B15" s="5"/>
      <c r="C15" t="s">
        <v>19</v>
      </c>
      <c r="D15" s="13">
        <v>4</v>
      </c>
      <c r="E15" s="19"/>
      <c r="G15" s="12" t="s">
        <v>6</v>
      </c>
      <c r="I15" t="s">
        <v>5</v>
      </c>
      <c r="J15" t="s">
        <v>8</v>
      </c>
    </row>
    <row r="16" spans="2:10">
      <c r="B16" s="5"/>
      <c r="C16" t="s">
        <v>53</v>
      </c>
      <c r="D16" s="16" t="s">
        <v>54</v>
      </c>
      <c r="E16" s="19"/>
      <c r="G16" t="s">
        <v>11</v>
      </c>
      <c r="I16" t="s">
        <v>5</v>
      </c>
      <c r="J16" t="s">
        <v>13</v>
      </c>
    </row>
    <row r="17" spans="2:11">
      <c r="B17" s="5"/>
      <c r="C17" t="s">
        <v>42</v>
      </c>
      <c r="D17" s="14">
        <f>IF(D16="男子",0.00206*(D13^2)-0.1166*D13+6.5273,0.00249*(D13^2)-0.1858*D13+9.036)</f>
        <v>20.974993400000002</v>
      </c>
      <c r="E17" s="19"/>
      <c r="G17" s="12" t="s">
        <v>58</v>
      </c>
      <c r="I17" t="s">
        <v>5</v>
      </c>
      <c r="J17" s="12" t="s">
        <v>60</v>
      </c>
    </row>
    <row r="18" spans="2:11">
      <c r="B18" s="5"/>
      <c r="C18" t="s">
        <v>55</v>
      </c>
      <c r="D18" s="14">
        <f>(D14-D17)/D17*100</f>
        <v>3.9332865773392718</v>
      </c>
      <c r="E18" s="19"/>
      <c r="G18" t="s">
        <v>2</v>
      </c>
      <c r="I18" t="s">
        <v>5</v>
      </c>
      <c r="J18" s="12" t="s">
        <v>39</v>
      </c>
    </row>
    <row r="19" spans="2:11">
      <c r="B19" s="5"/>
      <c r="C19" t="s">
        <v>44</v>
      </c>
      <c r="D19" s="15" t="str">
        <f>IF(D18&gt;=30,"太り過ぎ",IF(AND(D18&gt;=20,D18&lt;30),"やや太り過ぎ",IF(AND(D18&gt;=15,D18&lt;20),"太りぎみ",IF(AND(D18&gt;=-15,D18&lt;15),"ふつう",IF(AND(D18&gt;=20,D18&lt;15),"やせ",IF(D18&lt;=-20,"やせ過ぎ",""))))))</f>
        <v>ふつう</v>
      </c>
      <c r="E19" s="19"/>
      <c r="G19" t="s">
        <v>9</v>
      </c>
      <c r="I19" t="s">
        <v>5</v>
      </c>
      <c r="J19" s="12" t="s">
        <v>1</v>
      </c>
    </row>
    <row r="20" spans="2:11" ht="14.25">
      <c r="B20" s="6"/>
      <c r="C20" s="11"/>
      <c r="D20" s="11"/>
      <c r="E20" s="20"/>
    </row>
    <row r="21" spans="2:11" ht="14.25">
      <c r="C21" s="12"/>
      <c r="G21" t="s">
        <v>17</v>
      </c>
    </row>
    <row r="22" spans="2:11">
      <c r="B22" s="7" t="s">
        <v>22</v>
      </c>
      <c r="C22" s="10"/>
      <c r="D22" s="10"/>
      <c r="E22" s="17"/>
      <c r="G22" s="12" t="s">
        <v>18</v>
      </c>
    </row>
    <row r="23" spans="2:11">
      <c r="B23" s="8"/>
      <c r="C23" t="s">
        <v>61</v>
      </c>
      <c r="E23" s="19"/>
      <c r="G23" t="s">
        <v>15</v>
      </c>
    </row>
    <row r="24" spans="2:11">
      <c r="B24" s="8"/>
      <c r="C24" t="s">
        <v>41</v>
      </c>
      <c r="D24" s="13">
        <v>160</v>
      </c>
      <c r="E24" s="18" t="s">
        <v>10</v>
      </c>
    </row>
    <row r="25" spans="2:11">
      <c r="B25" s="8"/>
      <c r="C25" t="s">
        <v>37</v>
      </c>
      <c r="D25" s="13">
        <v>50</v>
      </c>
      <c r="E25" s="18" t="s">
        <v>40</v>
      </c>
    </row>
    <row r="26" spans="2:11">
      <c r="B26" s="8"/>
      <c r="C26" t="s">
        <v>19</v>
      </c>
      <c r="D26" s="13">
        <v>14</v>
      </c>
      <c r="E26" s="19"/>
      <c r="G26" s="12" t="s">
        <v>36</v>
      </c>
    </row>
    <row r="27" spans="2:11">
      <c r="B27" s="8"/>
      <c r="C27" t="s">
        <v>53</v>
      </c>
      <c r="D27" s="16" t="s">
        <v>54</v>
      </c>
      <c r="E27" s="19"/>
      <c r="G27" s="21" t="s">
        <v>19</v>
      </c>
      <c r="H27" s="23" t="s">
        <v>21</v>
      </c>
      <c r="I27" s="24"/>
      <c r="J27" s="23" t="s">
        <v>26</v>
      </c>
      <c r="K27" s="24"/>
    </row>
    <row r="28" spans="2:11">
      <c r="B28" s="8"/>
      <c r="C28" t="s">
        <v>42</v>
      </c>
      <c r="D28" s="14">
        <f>VLOOKUP(D26,G27:K41,IF(D27="男子",2,4),FALSE)*D24-VLOOKUP(D26,G27:K41,IF(D27="男子",3,5),FALSE)</f>
        <v>49.425000000000011</v>
      </c>
      <c r="E28" s="19"/>
      <c r="G28" s="22"/>
      <c r="H28" s="21" t="s">
        <v>23</v>
      </c>
      <c r="I28" s="21" t="s">
        <v>25</v>
      </c>
      <c r="J28" s="21" t="s">
        <v>23</v>
      </c>
      <c r="K28" s="21" t="s">
        <v>25</v>
      </c>
    </row>
    <row r="29" spans="2:11">
      <c r="B29" s="8"/>
      <c r="C29" t="s">
        <v>55</v>
      </c>
      <c r="D29" s="14">
        <f>(D25-D28)/D28*100</f>
        <v>1.1633788568537957</v>
      </c>
      <c r="E29" s="19"/>
      <c r="G29" s="22">
        <v>5</v>
      </c>
      <c r="H29" s="22">
        <v>0.38600000000000001</v>
      </c>
      <c r="I29" s="22">
        <v>23.699000000000002</v>
      </c>
      <c r="J29" s="22">
        <v>0.377</v>
      </c>
      <c r="K29" s="22">
        <v>22.75</v>
      </c>
    </row>
    <row r="30" spans="2:11">
      <c r="B30" s="8"/>
      <c r="C30" t="s">
        <v>44</v>
      </c>
      <c r="D30" s="15" t="str">
        <f>IF(D29&gt;=50,"高度肥満",IF(AND(D29&gt;=30,D29&lt;50),"中等度肥満",IF(AND(D29&gt;=20,D29&lt;30),"軽度肥満",IF(AND(D29&gt;=-20,D29&lt;20),"正常",IF(D29&lt;=-20,"やせ過ぎ","")))))</f>
        <v>正常</v>
      </c>
      <c r="E30" s="19"/>
      <c r="G30" s="22">
        <v>6</v>
      </c>
      <c r="H30" s="22">
        <v>0.46100000000000002</v>
      </c>
      <c r="I30" s="22">
        <v>32.881999999999998</v>
      </c>
      <c r="J30" s="22">
        <v>0.45800000000000002</v>
      </c>
      <c r="K30" s="22">
        <v>32.079000000000001</v>
      </c>
    </row>
    <row r="31" spans="2:11" ht="14.25">
      <c r="B31" s="9"/>
      <c r="C31" s="11"/>
      <c r="D31" s="11"/>
      <c r="E31" s="20"/>
      <c r="G31" s="22">
        <v>7</v>
      </c>
      <c r="H31" s="22">
        <v>0.51300000000000001</v>
      </c>
      <c r="I31" s="22">
        <v>38.878</v>
      </c>
      <c r="J31" s="22">
        <v>0.50800000000000001</v>
      </c>
      <c r="K31" s="22">
        <v>38.366999999999997</v>
      </c>
    </row>
    <row r="32" spans="2:11">
      <c r="G32" s="22">
        <v>8</v>
      </c>
      <c r="H32" s="22">
        <v>0.59199999999999997</v>
      </c>
      <c r="I32" s="22">
        <v>48.804000000000002</v>
      </c>
      <c r="J32" s="22">
        <v>0.56100000000000005</v>
      </c>
      <c r="K32" s="22">
        <v>45.006</v>
      </c>
    </row>
    <row r="33" spans="3:13">
      <c r="C33" s="12"/>
      <c r="G33" s="22">
        <v>9</v>
      </c>
      <c r="H33" s="22">
        <v>0.68700000000000006</v>
      </c>
      <c r="I33" s="22">
        <v>61.39</v>
      </c>
      <c r="J33" s="22">
        <v>0.65200000000000002</v>
      </c>
      <c r="K33" s="22">
        <v>56.991999999999997</v>
      </c>
    </row>
    <row r="34" spans="3:13">
      <c r="C34" s="12"/>
      <c r="G34" s="22">
        <v>10</v>
      </c>
      <c r="H34" s="22">
        <v>0.752</v>
      </c>
      <c r="I34" s="22">
        <v>70.460999999999999</v>
      </c>
      <c r="J34" s="22">
        <v>0.73</v>
      </c>
      <c r="K34" s="22">
        <v>68.090999999999994</v>
      </c>
    </row>
    <row r="35" spans="3:13">
      <c r="G35" s="22">
        <v>11</v>
      </c>
      <c r="H35" s="22">
        <v>0.78200000000000003</v>
      </c>
      <c r="I35" s="22">
        <v>75.105999999999995</v>
      </c>
      <c r="J35" s="22">
        <v>0.80300000000000005</v>
      </c>
      <c r="K35" s="22">
        <v>78.846000000000004</v>
      </c>
    </row>
    <row r="36" spans="3:13">
      <c r="G36" s="22">
        <v>12</v>
      </c>
      <c r="H36" s="22">
        <v>0.78300000000000003</v>
      </c>
      <c r="I36" s="22">
        <v>75.641999999999996</v>
      </c>
      <c r="J36" s="22">
        <v>0.79600000000000004</v>
      </c>
      <c r="K36" s="22">
        <v>76.933999999999997</v>
      </c>
    </row>
    <row r="37" spans="3:13">
      <c r="G37" s="22">
        <v>13</v>
      </c>
      <c r="H37" s="22">
        <v>0.81499999999999984</v>
      </c>
      <c r="I37" s="22">
        <v>81.347999999999999</v>
      </c>
      <c r="J37" s="22">
        <v>0.65500000000000003</v>
      </c>
      <c r="K37" s="22">
        <v>54.234000000000002</v>
      </c>
    </row>
    <row r="38" spans="3:13">
      <c r="G38" s="22">
        <v>14</v>
      </c>
      <c r="H38" s="22">
        <v>0.83199999999999985</v>
      </c>
      <c r="I38" s="22">
        <v>83.694999999999993</v>
      </c>
      <c r="J38" s="22">
        <v>0.59399999999999997</v>
      </c>
      <c r="K38" s="22">
        <v>43.264000000000003</v>
      </c>
    </row>
    <row r="39" spans="3:13">
      <c r="G39" s="22">
        <v>15</v>
      </c>
      <c r="H39" s="22">
        <v>0.76600000000000001</v>
      </c>
      <c r="I39" s="22">
        <v>70.989000000000004</v>
      </c>
      <c r="J39" s="22">
        <v>0.56000000000000005</v>
      </c>
      <c r="K39" s="22">
        <v>37.002000000000002</v>
      </c>
    </row>
    <row r="40" spans="3:13">
      <c r="G40" s="22">
        <v>16</v>
      </c>
      <c r="H40" s="22">
        <v>0.65600000000000003</v>
      </c>
      <c r="I40" s="22">
        <v>51.822000000000003</v>
      </c>
      <c r="J40" s="22">
        <v>0.57799999999999996</v>
      </c>
      <c r="K40" s="22">
        <v>39.057000000000002</v>
      </c>
    </row>
    <row r="41" spans="3:13">
      <c r="G41" s="22">
        <v>17</v>
      </c>
      <c r="H41" s="22">
        <v>0.67200000000000004</v>
      </c>
      <c r="I41" s="22">
        <v>53.642000000000003</v>
      </c>
      <c r="J41" s="22">
        <v>0.59799999999999998</v>
      </c>
      <c r="K41" s="22">
        <v>42.338999999999999</v>
      </c>
    </row>
    <row r="43" spans="3:13">
      <c r="G43" s="12" t="s">
        <v>27</v>
      </c>
    </row>
    <row r="44" spans="3:13">
      <c r="G44" s="12" t="s">
        <v>29</v>
      </c>
    </row>
    <row r="45" spans="3:13">
      <c r="G45" s="12"/>
    </row>
    <row r="46" spans="3:13">
      <c r="G46" t="s">
        <v>34</v>
      </c>
      <c r="I46" t="s">
        <v>5</v>
      </c>
      <c r="J46" s="12" t="s">
        <v>3</v>
      </c>
      <c r="M46" s="12"/>
    </row>
    <row r="47" spans="3:13">
      <c r="G47" t="s">
        <v>33</v>
      </c>
      <c r="I47" t="s">
        <v>5</v>
      </c>
      <c r="J47" s="12" t="s">
        <v>35</v>
      </c>
      <c r="M47" s="12"/>
    </row>
    <row r="48" spans="3:13">
      <c r="G48" s="12" t="s">
        <v>32</v>
      </c>
      <c r="I48" t="s">
        <v>5</v>
      </c>
      <c r="J48" s="12" t="s">
        <v>62</v>
      </c>
      <c r="M48" s="12"/>
    </row>
    <row r="49" spans="7:13">
      <c r="G49" s="12" t="s">
        <v>59</v>
      </c>
      <c r="I49" t="s">
        <v>5</v>
      </c>
      <c r="J49" s="12" t="s">
        <v>63</v>
      </c>
      <c r="M49" s="12"/>
    </row>
    <row r="50" spans="7:13">
      <c r="G50" s="12" t="s">
        <v>2</v>
      </c>
      <c r="I50" t="s">
        <v>5</v>
      </c>
      <c r="J50" s="12" t="s">
        <v>1</v>
      </c>
      <c r="M50" s="12"/>
    </row>
    <row r="52" spans="7:13">
      <c r="G52" s="12" t="s">
        <v>16</v>
      </c>
    </row>
    <row r="53" spans="7:13">
      <c r="G53" s="12" t="s">
        <v>0</v>
      </c>
    </row>
  </sheetData>
  <mergeCells count="5">
    <mergeCell ref="H27:I27"/>
    <mergeCell ref="J27:K27"/>
    <mergeCell ref="B2:B9"/>
    <mergeCell ref="B11:B20"/>
    <mergeCell ref="B22:B31"/>
  </mergeCells>
  <phoneticPr fontId="1" type="Hiragana"/>
  <dataValidations count="1">
    <dataValidation type="list" allowBlank="1" showDropDown="0" showInputMessage="1" showErrorMessage="1" sqref="D27 D16">
      <formula1>"男子,女子"</formula1>
    </dataValidation>
  </dataValidations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川野　理絵</dc:creator>
  <cp:lastModifiedBy>神谷　一樹</cp:lastModifiedBy>
  <dcterms:created xsi:type="dcterms:W3CDTF">2020-01-28T04:36:07Z</dcterms:created>
  <dcterms:modified xsi:type="dcterms:W3CDTF">2020-10-16T04:40:01Z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2.1.12.0</vt:lpwstr>
      <vt:lpwstr>3.1.3.0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2020-10-16T04:40:01Z</vt:filetime>
  </property>
</Properties>
</file>